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5" name="ID_7BE40318835A4238B7625F4B4D6C1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2012930" y="20188555"/>
          <a:ext cx="608965" cy="6108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4B16FF67257A40DABC0562C19D0E2A6B"/>
        <xdr:cNvPicPr>
          <a:picLocks noChangeAspect="1"/>
        </xdr:cNvPicPr>
      </xdr:nvPicPr>
      <xdr:blipFill>
        <a:blip r:embed="rId2"/>
        <a:srcRect l="12248" t="25782" r="12248" b="32346"/>
        <a:stretch>
          <a:fillRect/>
        </a:stretch>
      </xdr:blipFill>
      <xdr:spPr>
        <a:xfrm>
          <a:off x="13326745" y="3194050"/>
          <a:ext cx="786765" cy="7086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16B8BC38F3464274A45D28CD94865B6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986260" y="8581390"/>
          <a:ext cx="419100" cy="8305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F1451797274E434E8DC51537646794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74500" y="16960850"/>
          <a:ext cx="871855" cy="9347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E996CD1816A74AC0A91A11341776242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50090" y="9701530"/>
          <a:ext cx="550545" cy="5626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335C675F0B35483E873DD1BC0CECB0B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413105" y="7424420"/>
          <a:ext cx="875665" cy="793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384AC59AF7B747BEBB7C09D272A9F4A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465175" y="12849860"/>
          <a:ext cx="590550" cy="552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AB9F196722724934A39715AC52A649E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449300" y="9194800"/>
          <a:ext cx="763270" cy="801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3C6ABBDCECD0486BBC4C748094719D8B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972300" y="2295525"/>
          <a:ext cx="10877550" cy="11572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793CBCE3D87D40128DDEF0BC632EE0D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23725" y="14944090"/>
          <a:ext cx="635000" cy="800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94050666B7844302BDBFB5FA242B7F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604240" y="24139525"/>
          <a:ext cx="1094740" cy="7626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9" name="ID_F5F8624942684C098B8EE5F2CCB2446D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852910" y="50773330"/>
          <a:ext cx="901065" cy="906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66F1DD6AA0924002830921D178BF091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427075" y="20045680"/>
          <a:ext cx="679450" cy="690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82A527982A8F411A9ECA1F41EAEAA3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506450" y="20948015"/>
          <a:ext cx="762635" cy="7689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E9783339679E46AD9CE3264E12D62C9F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3515340" y="27165300"/>
          <a:ext cx="857885" cy="857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6DCBBC739D054A8F904E69F0D065054A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1695430" y="32907605"/>
          <a:ext cx="1115695" cy="804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1FE555AE08254C6E89D8FEE3B79CD38C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542010" y="31816040"/>
          <a:ext cx="964565" cy="1096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6AE968C31B3D406081B796E90DC7C60C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248640" y="36712525"/>
          <a:ext cx="819150" cy="7867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4F640D2E612E4872B6E1113DD8BFD19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282930" y="37722810"/>
          <a:ext cx="996950" cy="989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5EB26E457AAD462FA1BD488778AB934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3592175" y="38905815"/>
          <a:ext cx="871855" cy="857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4575E55B5EB1412EA233CE07D1F30F7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10800000" flipV="1">
          <a:off x="13563600" y="39960550"/>
          <a:ext cx="721995" cy="723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6" name="ID_9B8C2C49730846E9AADB6EF7E0ACBAB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962765" y="40447595"/>
          <a:ext cx="448310" cy="446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3062AAA49A0541578E300EF09C539FA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3470890" y="41998900"/>
          <a:ext cx="1129665" cy="1068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37895A54D8904B05B215F68A13A9E5B8"/>
        <xdr:cNvPicPr>
          <a:picLocks noChangeAspect="1"/>
        </xdr:cNvPicPr>
      </xdr:nvPicPr>
      <xdr:blipFill>
        <a:blip r:embed="rId24"/>
        <a:srcRect b="12067"/>
        <a:stretch>
          <a:fillRect/>
        </a:stretch>
      </xdr:blipFill>
      <xdr:spPr>
        <a:xfrm>
          <a:off x="13482955" y="43665775"/>
          <a:ext cx="95631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E53A1675AF614E59BC5FAF8CBC186FC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3550265" y="45812075"/>
          <a:ext cx="641350" cy="1354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E354435284274C76B52FED748AE5E0D3"/>
        <xdr:cNvPicPr>
          <a:picLocks noChangeAspect="1"/>
        </xdr:cNvPicPr>
      </xdr:nvPicPr>
      <xdr:blipFill>
        <a:blip r:embed="rId26"/>
        <a:srcRect t="9588" b="17821"/>
        <a:stretch>
          <a:fillRect/>
        </a:stretch>
      </xdr:blipFill>
      <xdr:spPr>
        <a:xfrm>
          <a:off x="13286105" y="47815500"/>
          <a:ext cx="1353820" cy="1311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21E67DFFEB8C4B1F9A8E5BE36A61D8BD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1933555" y="50671095"/>
          <a:ext cx="725170" cy="506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CA9424944C7E4D878401EEED35B01E6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900535" y="51415950"/>
          <a:ext cx="843915" cy="911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4747AF01323D4026B865845A70163AC9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972300" y="771525"/>
          <a:ext cx="8505825" cy="8448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" name="ID_E03EB73896164B00A04104C9D95E85BD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0280015" y="25391745"/>
          <a:ext cx="359410" cy="478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98B453926F4420B854AB3BB2CBFBE9F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743950" y="28736290"/>
          <a:ext cx="809625" cy="21812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<sst xmlns="http://schemas.openxmlformats.org/spreadsheetml/2006/main" count="118" uniqueCount="93">
  <si>
    <t>百货清单</t>
  </si>
  <si>
    <t>序号</t>
  </si>
  <si>
    <t>名称</t>
  </si>
  <si>
    <t>尺寸</t>
  </si>
  <si>
    <t>单位</t>
  </si>
  <si>
    <t>数量</t>
  </si>
  <si>
    <t>预算含税单价限价（元）</t>
  </si>
  <si>
    <t>预算总价（元）</t>
  </si>
  <si>
    <t>图样</t>
  </si>
  <si>
    <t>备注</t>
  </si>
  <si>
    <t>垃圾袋</t>
  </si>
  <si>
    <t>尺寸：配套20L方形垃圾桶使用
材质：高密度聚乙烯,50只/包
其他要求：加厚、不易破、无毒无异味</t>
  </si>
  <si>
    <t>包</t>
  </si>
  <si>
    <t>套撮</t>
  </si>
  <si>
    <t xml:space="preserve">
材质：pp+pet+不锈钢
其他要求：90°折叠簸箕</t>
  </si>
  <si>
    <t>套</t>
  </si>
  <si>
    <t>折叠拖把</t>
  </si>
  <si>
    <t>尺寸：40cm（±2cm）
材质：不锈钢360°旋转头，自由可调节铝合金杆，脚踏式装卸，两头插入式口袋布，超细纤维布1个</t>
  </si>
  <si>
    <t>拖把布</t>
  </si>
  <si>
    <t xml:space="preserve">尺寸：配套40cm（±2cm）拖把使用
材质：超细纤维布
其他要求：不掉毛，不掉絮
</t>
  </si>
  <si>
    <t>块</t>
  </si>
  <si>
    <t>洗衣液</t>
  </si>
  <si>
    <t>规格：3KG
其他要求：除螨抑菌</t>
  </si>
  <si>
    <t>瓶</t>
  </si>
  <si>
    <t>喷壶</t>
  </si>
  <si>
    <t xml:space="preserve">规格：2L
材质：带刻度，塑料喷头，气压式喷壶，加厚耐摔，pp材质，雾化/水柱双重出水模式
</t>
  </si>
  <si>
    <t>洁厕液</t>
  </si>
  <si>
    <t>规格：600mL
其他要求：45°弯嘴,童锁设计，抑菌除味，适用于蹲式或陶瓷马桶</t>
  </si>
  <si>
    <t>塑料盆</t>
  </si>
  <si>
    <t>尺寸：36*12.5cm（±2cm）
材质：pp材质
其他要求：颜色统一，不要图案</t>
  </si>
  <si>
    <t>个</t>
  </si>
  <si>
    <t>奶瓶刷套装</t>
  </si>
  <si>
    <t>材质：食品级pp
其他要求：奶嘴级硅胶，收纳底座，可高温消毒，吸管刷：不锈钢304</t>
  </si>
  <si>
    <t>带刻度水桶</t>
  </si>
  <si>
    <t>尺寸：5L
材质：高密度pp材质，带刻度带盖</t>
  </si>
  <si>
    <t>清洁剂(洗奶瓶）</t>
  </si>
  <si>
    <t>规格：400mL-500mL
其他要求:多效清洁A类标准，可直接接触食品</t>
  </si>
  <si>
    <t>纸巾盒</t>
  </si>
  <si>
    <t>尺寸：215mm*135mm*150mm（±10mm）
其他要求：免孔免钉强粘，透明可见，纸巾通用</t>
  </si>
  <si>
    <t>抹布</t>
  </si>
  <si>
    <t>规格：30cm*30cm（±2cm）；
材质：20%锦纶、80%涤纶；多色可选，红黄绿各2张，蓝色24张
其他要求：挂绳设计、柔软面料、吸水性好、耐磨耐用、不易掉毛</t>
  </si>
  <si>
    <t>张</t>
  </si>
  <si>
    <t>指甲剪</t>
  </si>
  <si>
    <t>指甲钳两件套，6.5cm*5cm（±1cm），防剪手，幼儿专用</t>
  </si>
  <si>
    <t>把</t>
  </si>
  <si>
    <t>彩色头绳</t>
  </si>
  <si>
    <t>规格：1*100根
其他要求：马卡龙色，不伤发不易断</t>
  </si>
  <si>
    <t>脏衣篓</t>
  </si>
  <si>
    <t>尺寸：22cm*34cm*31cm（±2cm）
其他要求：藤编脏衣篓,带盖</t>
  </si>
  <si>
    <t>湿巾纸</t>
  </si>
  <si>
    <t>规格：80抽，200*150mm
其他要求：婴幼儿手口湿巾，水刺无纺布</t>
  </si>
  <si>
    <t>牵引绳</t>
  </si>
  <si>
    <t>规格：12个可拆环，圈直径15cm，闭合后绳约30cm，间距30cm</t>
  </si>
  <si>
    <t>根</t>
  </si>
  <si>
    <t>分餐罩</t>
  </si>
  <si>
    <t>透明口罩，pp材质，可调耳带，下巴托设计，</t>
  </si>
  <si>
    <t>只</t>
  </si>
  <si>
    <t>泡泡洗手液</t>
  </si>
  <si>
    <t>规格：280ml
其他要求:99.9%抑菌，纯白清香</t>
  </si>
  <si>
    <t>晾晒网（收纳网）</t>
  </si>
  <si>
    <t>尺寸：大号双层40cm*82.5cm（±2cm）
材质：涤纶+PE</t>
  </si>
  <si>
    <t>大托盘</t>
  </si>
  <si>
    <t>14寸圆托盘</t>
  </si>
  <si>
    <t>托盘</t>
  </si>
  <si>
    <t>方托盘38cm*28cm*2.5cm（±2cm）
加厚防摔，食品级</t>
  </si>
  <si>
    <t>腰凳</t>
  </si>
  <si>
    <t>面料：聚酯纤维；网布：100%聚酯纤维；夹层：聚氨酯；凳芯：发泡聚丙烯；口水巾：100%棉</t>
  </si>
  <si>
    <t>桌面三脚支架</t>
  </si>
  <si>
    <t>材质：钢  
高度：180mm-250mm</t>
  </si>
  <si>
    <t>头花</t>
  </si>
  <si>
    <t>规格：飘带黑色细网
材质：易拆卸清洗，固发稳定
其他要求：双面织带</t>
  </si>
  <si>
    <t>小号鞋袜</t>
  </si>
  <si>
    <t>规格：大码1.5-3岁20双
材质：A类纯棉、防滑
其他要求：符合行业标准</t>
  </si>
  <si>
    <t>双</t>
  </si>
  <si>
    <t>大号鞋袜</t>
  </si>
  <si>
    <t>规格：36-39码10双、40-44码10双
材质：100%纯棉
其他要求：符合行业标准</t>
  </si>
  <si>
    <t>洞洞鞋</t>
  </si>
  <si>
    <t>规格：35-39码3双
材质：EVA材质
其他要求：符合行业标准</t>
  </si>
  <si>
    <t>防护围栏</t>
  </si>
  <si>
    <t>四维加固升级款，加粗加厚镀锌钢管，无甲醛无异味，硅胶护垫，安全锁，5cm间隔，角度双向开门</t>
  </si>
  <si>
    <t>落地支架</t>
  </si>
  <si>
    <t>1. 适用尺寸:65-100寸电视机/-86寸触摸一体机
2. 升降高度:950-1580mm，内置10档调节，50mm每档，每根立柱后有一个调节伸缩栓。
3. 颜色:黑色
4. 托盘承重:≥4.5公斤
5. 材质:支架立柱采用优质铝合金，底座采用优质冷轧钢板一次性成型。
6. 摄像头托盘:可调节摄像头托盘高低
7. 立柱走线，带360°万向刹车滚轮。
8. 承重能力:≥100公斤
9. 安装孔位:200*200-1000*600mm</t>
  </si>
  <si>
    <t>玩偶</t>
  </si>
  <si>
    <t>35cm（±3cm），紫色</t>
  </si>
  <si>
    <t>泡泡棒</t>
  </si>
  <si>
    <t>36.5cm*5cm（±2cm）</t>
  </si>
  <si>
    <t>遮阳帽</t>
  </si>
  <si>
    <t>0-3岁，内置防风绳，纯棉小树苗，精致水洗标，带园区logo</t>
  </si>
  <si>
    <t>顶</t>
  </si>
  <si>
    <t>A3切纸刀</t>
  </si>
  <si>
    <t>材质：钢制
尺寸：460*380mm</t>
  </si>
  <si>
    <t>刮水器</t>
  </si>
  <si>
    <t>规格：50*110-138cm
材质：加厚不锈钢管
其他要求：两个刮条，伸缩范围自由调节旋拧锁定，轻松刮除各类墙面、地面水泽/污水，180°可旋转清洁无死角，含防撞硅胶不伤家居，刮头可拆卸单独使用，可悬挂设计。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</si>
</sst>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zoomScale="70" zoomScaleNormal="70" workbookViewId="0">
      <selection activeCell="S3" sqref="S3"/>
    </sheetView>
  </sheetViews>
  <sheetFormatPr defaultColWidth="9" defaultRowHeight="14.25"/>
  <cols>
    <col min="2" max="2" width="18.125" customWidth="1"/>
    <col min="3" max="3" width="49.375" style="4" customWidth="1"/>
    <col min="6" max="6" width="11.25" customWidth="1"/>
  </cols>
  <sheetData>
    <row r="1" s="1" customFormat="1" ht="54" customHeight="1" spans="1:16384">
      <c r="A1" s="5" t="s">
        <v>0</v>
      </c>
      <c r="B1" s="5"/>
      <c r="C1" s="6"/>
      <c r="D1" s="5"/>
      <c r="E1" s="5"/>
      <c r="F1" s="5"/>
      <c r="G1" s="5"/>
      <c r="H1" s="5"/>
      <c r="I1" s="5"/>
      <c r="XFD1" s="32"/>
    </row>
    <row r="2" s="1" customFormat="1" ht="84" customHeight="1" spans="1:16384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XFD2" s="32"/>
    </row>
    <row r="3" s="2" customFormat="1" ht="48.85" spans="1:9">
      <c r="A3" s="9">
        <v>1</v>
      </c>
      <c r="B3" s="9" t="s">
        <v>10</v>
      </c>
      <c r="C3" s="10" t="s">
        <v>11</v>
      </c>
      <c r="D3" s="9" t="s">
        <v>12</v>
      </c>
      <c r="E3" s="9">
        <v>60</v>
      </c>
      <c r="F3" s="11">
        <v>7</v>
      </c>
      <c r="G3" s="12">
        <v>420</v>
      </c>
      <c r="H3" s="11" t="str">
        <f>_xlfn.DISPIMG("ID_4B16FF67257A40DABC0562C19D0E2A6B",1)</f>
        <v>=DISPIMG("ID_4B16FF67257A40DABC0562C19D0E2A6B",1)</v>
      </c>
      <c r="I3" s="9"/>
    </row>
    <row r="4" s="2" customFormat="1" ht="67.65" spans="1:9">
      <c r="A4" s="9">
        <v>2</v>
      </c>
      <c r="B4" s="13" t="s">
        <v>13</v>
      </c>
      <c r="C4" s="14" t="s">
        <v>14</v>
      </c>
      <c r="D4" s="15" t="s">
        <v>15</v>
      </c>
      <c r="E4" s="9">
        <v>5</v>
      </c>
      <c r="F4" s="11">
        <v>22</v>
      </c>
      <c r="G4" s="16">
        <v>110</v>
      </c>
      <c r="H4" s="11" t="str">
        <f>_xlfn.DISPIMG("ID_16B8BC38F3464274A45D28CD94865B6D",1)</f>
        <v>=DISPIMG("ID_16B8BC38F3464274A45D28CD94865B6D",1)</v>
      </c>
      <c r="I4" s="9"/>
    </row>
    <row r="5" s="2" customFormat="1" ht="46.55" spans="1:9">
      <c r="A5" s="9">
        <v>3</v>
      </c>
      <c r="B5" s="15" t="s">
        <v>16</v>
      </c>
      <c r="C5" s="17" t="s">
        <v>17</v>
      </c>
      <c r="D5" s="15" t="s">
        <v>15</v>
      </c>
      <c r="E5" s="9">
        <v>6</v>
      </c>
      <c r="F5" s="11">
        <v>45</v>
      </c>
      <c r="G5" s="12">
        <v>270</v>
      </c>
      <c r="H5" s="11" t="str">
        <f>_xlfn.DISPIMG("ID_E996CD1816A74AC0A91A11341776242E",1)</f>
        <v>=DISPIMG("ID_E996CD1816A74AC0A91A11341776242E",1)</v>
      </c>
      <c r="I5" s="9"/>
    </row>
    <row r="6" s="2" customFormat="1" ht="57" spans="1:9">
      <c r="A6" s="9">
        <v>4</v>
      </c>
      <c r="B6" s="15" t="s">
        <v>18</v>
      </c>
      <c r="C6" s="17" t="s">
        <v>19</v>
      </c>
      <c r="D6" s="15" t="s">
        <v>20</v>
      </c>
      <c r="E6" s="9">
        <v>3</v>
      </c>
      <c r="F6" s="11">
        <v>25</v>
      </c>
      <c r="G6" s="16">
        <v>75</v>
      </c>
      <c r="H6" s="11" t="str">
        <f>_xlfn.DISPIMG("ID_335C675F0B35483E873DD1BC0CECB0BB",1)</f>
        <v>=DISPIMG("ID_335C675F0B35483E873DD1BC0CECB0BB",1)</v>
      </c>
      <c r="I6" s="9"/>
    </row>
    <row r="7" s="2" customFormat="1" ht="28.5" spans="1:9">
      <c r="A7" s="9">
        <v>5</v>
      </c>
      <c r="B7" s="15" t="s">
        <v>21</v>
      </c>
      <c r="C7" s="17" t="s">
        <v>22</v>
      </c>
      <c r="D7" s="15" t="s">
        <v>23</v>
      </c>
      <c r="E7" s="9">
        <v>3</v>
      </c>
      <c r="F7" s="11">
        <v>42</v>
      </c>
      <c r="G7" s="12">
        <v>126</v>
      </c>
      <c r="H7" s="11"/>
      <c r="I7" s="9"/>
    </row>
    <row r="8" s="2" customFormat="1" ht="57" spans="1:9">
      <c r="A8" s="9">
        <v>6</v>
      </c>
      <c r="B8" s="15" t="s">
        <v>24</v>
      </c>
      <c r="C8" s="17" t="s">
        <v>25</v>
      </c>
      <c r="D8" s="15" t="s">
        <v>15</v>
      </c>
      <c r="E8" s="9">
        <v>3</v>
      </c>
      <c r="F8" s="11">
        <v>15</v>
      </c>
      <c r="G8" s="16">
        <v>45</v>
      </c>
      <c r="H8" s="11" t="str">
        <f>_xlfn.DISPIMG("ID_AB9F196722724934A39715AC52A649E6",1)</f>
        <v>=DISPIMG("ID_AB9F196722724934A39715AC52A649E6",1)</v>
      </c>
      <c r="I8" s="9"/>
    </row>
    <row r="9" s="2" customFormat="1" ht="42.75" spans="1:9">
      <c r="A9" s="9">
        <v>7</v>
      </c>
      <c r="B9" s="13" t="s">
        <v>26</v>
      </c>
      <c r="C9" s="14" t="s">
        <v>27</v>
      </c>
      <c r="D9" s="13" t="s">
        <v>23</v>
      </c>
      <c r="E9" s="9">
        <v>6</v>
      </c>
      <c r="F9" s="11">
        <v>13</v>
      </c>
      <c r="G9" s="12">
        <v>78</v>
      </c>
      <c r="H9" s="11"/>
      <c r="I9" s="9"/>
    </row>
    <row r="10" s="2" customFormat="1" ht="65.3" spans="1:9">
      <c r="A10" s="9">
        <v>8</v>
      </c>
      <c r="B10" s="18" t="s">
        <v>28</v>
      </c>
      <c r="C10" s="19" t="s">
        <v>29</v>
      </c>
      <c r="D10" s="18" t="s">
        <v>30</v>
      </c>
      <c r="E10" s="9">
        <v>3</v>
      </c>
      <c r="F10" s="11">
        <v>25</v>
      </c>
      <c r="G10" s="16">
        <v>75</v>
      </c>
      <c r="H10" s="11" t="str">
        <f>_xlfn.DISPIMG("ID_793CBCE3D87D40128DDEF0BC632EE0D3",1)</f>
        <v>=DISPIMG("ID_793CBCE3D87D40128DDEF0BC632EE0D3",1)</v>
      </c>
      <c r="I10" s="9"/>
    </row>
    <row r="11" s="2" customFormat="1" ht="45.75" spans="1:9">
      <c r="A11" s="9">
        <v>9</v>
      </c>
      <c r="B11" s="15" t="s">
        <v>31</v>
      </c>
      <c r="C11" s="10" t="s">
        <v>32</v>
      </c>
      <c r="D11" s="15" t="s">
        <v>15</v>
      </c>
      <c r="E11" s="15">
        <v>6</v>
      </c>
      <c r="F11" s="11">
        <v>30</v>
      </c>
      <c r="G11" s="12">
        <v>180</v>
      </c>
      <c r="H11" s="11" t="str">
        <f>_xlfn.DISPIMG("ID_384AC59AF7B747BEBB7C09D272A9F4A2",1)</f>
        <v>=DISPIMG("ID_384AC59AF7B747BEBB7C09D272A9F4A2",1)</v>
      </c>
      <c r="I11" s="9"/>
    </row>
    <row r="12" s="2" customFormat="1" ht="57.7" spans="1:9">
      <c r="A12" s="9">
        <v>10</v>
      </c>
      <c r="B12" s="9" t="s">
        <v>33</v>
      </c>
      <c r="C12" s="10" t="s">
        <v>34</v>
      </c>
      <c r="D12" s="9" t="s">
        <v>30</v>
      </c>
      <c r="E12" s="9">
        <v>3</v>
      </c>
      <c r="F12" s="9">
        <v>27</v>
      </c>
      <c r="G12" s="16">
        <v>81</v>
      </c>
      <c r="H12" s="9" t="str">
        <f>_xlfn.DISPIMG("ID_F1451797274E434E8DC5153764679451",1)</f>
        <v>=DISPIMG("ID_F1451797274E434E8DC5153764679451",1)</v>
      </c>
      <c r="I12" s="9"/>
    </row>
    <row r="13" s="2" customFormat="1" ht="40.5" spans="1:9">
      <c r="A13" s="9">
        <v>11</v>
      </c>
      <c r="B13" s="15" t="s">
        <v>35</v>
      </c>
      <c r="C13" s="17" t="s">
        <v>36</v>
      </c>
      <c r="D13" s="15" t="s">
        <v>23</v>
      </c>
      <c r="E13" s="15">
        <v>6</v>
      </c>
      <c r="F13" s="11">
        <v>33</v>
      </c>
      <c r="G13" s="12">
        <v>198</v>
      </c>
      <c r="H13" s="11"/>
      <c r="I13" s="9"/>
    </row>
    <row r="14" s="2" customFormat="1" ht="50.35" spans="1:9">
      <c r="A14" s="9">
        <v>12</v>
      </c>
      <c r="B14" s="15" t="s">
        <v>37</v>
      </c>
      <c r="C14" s="17" t="s">
        <v>38</v>
      </c>
      <c r="D14" s="15" t="s">
        <v>30</v>
      </c>
      <c r="E14" s="9">
        <v>4</v>
      </c>
      <c r="F14" s="11">
        <v>36</v>
      </c>
      <c r="G14" s="12">
        <v>144</v>
      </c>
      <c r="H14" s="11" t="str">
        <f>_xlfn.DISPIMG("ID_7BE40318835A4238B7625F4B4D6C1E14",1)</f>
        <v>=DISPIMG("ID_7BE40318835A4238B7625F4B4D6C1E14",1)</v>
      </c>
      <c r="I14" s="9"/>
    </row>
    <row r="15" s="2" customFormat="1" ht="71.25" spans="1:9">
      <c r="A15" s="9">
        <v>13</v>
      </c>
      <c r="B15" s="9" t="s">
        <v>39</v>
      </c>
      <c r="C15" s="10" t="s">
        <v>40</v>
      </c>
      <c r="D15" s="9" t="s">
        <v>41</v>
      </c>
      <c r="E15" s="9">
        <v>30</v>
      </c>
      <c r="F15" s="9">
        <v>10</v>
      </c>
      <c r="G15" s="12">
        <v>300</v>
      </c>
      <c r="H15" s="9" t="str">
        <f>_xlfn.DISPIMG("ID_94050666B7844302BDBFB5FA242B7F16",1)</f>
        <v>=DISPIMG("ID_94050666B7844302BDBFB5FA242B7F16",1)</v>
      </c>
      <c r="I15" s="9"/>
    </row>
    <row r="16" s="2" customFormat="1" ht="54.8" spans="1:9">
      <c r="A16" s="9">
        <v>14</v>
      </c>
      <c r="B16" s="15" t="s">
        <v>42</v>
      </c>
      <c r="C16" s="17" t="s">
        <v>43</v>
      </c>
      <c r="D16" s="15" t="s">
        <v>44</v>
      </c>
      <c r="E16" s="15">
        <v>3</v>
      </c>
      <c r="F16" s="11">
        <v>23</v>
      </c>
      <c r="G16" s="16">
        <v>69</v>
      </c>
      <c r="H16" s="11" t="str">
        <f>_xlfn.DISPIMG("ID_66F1DD6AA0924002830921D178BF0911",1)</f>
        <v>=DISPIMG("ID_66F1DD6AA0924002830921D178BF0911",1)</v>
      </c>
      <c r="I16" s="9"/>
    </row>
    <row r="17" s="2" customFormat="1" ht="54.4" spans="1:9">
      <c r="A17" s="9">
        <v>15</v>
      </c>
      <c r="B17" s="15" t="s">
        <v>45</v>
      </c>
      <c r="C17" s="17" t="s">
        <v>46</v>
      </c>
      <c r="D17" s="15" t="s">
        <v>12</v>
      </c>
      <c r="E17" s="15">
        <v>6</v>
      </c>
      <c r="F17" s="11">
        <v>6</v>
      </c>
      <c r="G17" s="12">
        <v>36</v>
      </c>
      <c r="H17" s="11" t="str">
        <f>_xlfn.DISPIMG("ID_82A527982A8F411A9ECA1F41EAEAA322",1)</f>
        <v>=DISPIMG("ID_82A527982A8F411A9ECA1F41EAEAA322",1)</v>
      </c>
      <c r="I17" s="9"/>
    </row>
    <row r="18" s="2" customFormat="1" ht="53.95" spans="1:9">
      <c r="A18" s="9">
        <v>16</v>
      </c>
      <c r="B18" s="12" t="s">
        <v>47</v>
      </c>
      <c r="C18" s="20" t="s">
        <v>48</v>
      </c>
      <c r="D18" s="12" t="s">
        <v>30</v>
      </c>
      <c r="E18" s="12">
        <v>4</v>
      </c>
      <c r="F18" s="21">
        <v>30</v>
      </c>
      <c r="G18" s="16">
        <v>120</v>
      </c>
      <c r="H18" s="21" t="str">
        <f>_xlfn.DISPIMG("ID_E9783339679E46AD9CE3264E12D62C9F",1)</f>
        <v>=DISPIMG("ID_E9783339679E46AD9CE3264E12D62C9F",1)</v>
      </c>
      <c r="I18" s="12"/>
    </row>
    <row r="19" s="2" customFormat="1" ht="28.5" spans="1:9">
      <c r="A19" s="9">
        <v>17</v>
      </c>
      <c r="B19" s="22" t="s">
        <v>49</v>
      </c>
      <c r="C19" s="23" t="s">
        <v>50</v>
      </c>
      <c r="D19" s="22" t="s">
        <v>12</v>
      </c>
      <c r="E19" s="12">
        <v>10</v>
      </c>
      <c r="F19" s="21">
        <v>20</v>
      </c>
      <c r="G19" s="12">
        <v>200</v>
      </c>
      <c r="H19" s="12"/>
      <c r="I19" s="12"/>
    </row>
    <row r="20" s="2" customFormat="1" ht="39.55" spans="1:9">
      <c r="A20" s="9">
        <v>18</v>
      </c>
      <c r="B20" s="24" t="s">
        <v>51</v>
      </c>
      <c r="C20" s="25" t="s">
        <v>52</v>
      </c>
      <c r="D20" s="24" t="s">
        <v>53</v>
      </c>
      <c r="E20" s="12">
        <v>3</v>
      </c>
      <c r="F20" s="21">
        <v>30</v>
      </c>
      <c r="G20" s="16">
        <v>90</v>
      </c>
      <c r="H20" s="12" t="str">
        <f>_xlfn.DISPIMG("ID_6DCBBC739D054A8F904E69F0D065054A",1)</f>
        <v>=DISPIMG("ID_6DCBBC739D054A8F904E69F0D065054A",1)</v>
      </c>
      <c r="I20" s="12"/>
    </row>
    <row r="21" s="2" customFormat="1" ht="61.05" spans="1:9">
      <c r="A21" s="9">
        <v>19</v>
      </c>
      <c r="B21" s="18" t="s">
        <v>54</v>
      </c>
      <c r="C21" s="19" t="s">
        <v>55</v>
      </c>
      <c r="D21" s="18" t="s">
        <v>56</v>
      </c>
      <c r="E21" s="12">
        <v>60</v>
      </c>
      <c r="F21" s="21">
        <v>1</v>
      </c>
      <c r="G21" s="12">
        <v>30</v>
      </c>
      <c r="H21" s="12" t="str">
        <f>_xlfn.DISPIMG("ID_1FE555AE08254C6E89D8FEE3B79CD38C",1)</f>
        <v>=DISPIMG("ID_1FE555AE08254C6E89D8FEE3B79CD38C",1)</v>
      </c>
      <c r="I21" s="12"/>
    </row>
    <row r="22" s="2" customFormat="1" ht="28.5" spans="1:9">
      <c r="A22" s="9">
        <v>20</v>
      </c>
      <c r="B22" s="12" t="s">
        <v>57</v>
      </c>
      <c r="C22" s="20" t="s">
        <v>58</v>
      </c>
      <c r="D22" s="12" t="s">
        <v>23</v>
      </c>
      <c r="E22" s="12">
        <v>12</v>
      </c>
      <c r="F22" s="21">
        <v>30</v>
      </c>
      <c r="G22" s="16">
        <v>360</v>
      </c>
      <c r="H22" s="12"/>
      <c r="I22" s="12"/>
    </row>
    <row r="23" s="2" customFormat="1" ht="51.95" spans="1:9">
      <c r="A23" s="9">
        <v>21</v>
      </c>
      <c r="B23" s="12" t="s">
        <v>59</v>
      </c>
      <c r="C23" s="20" t="s">
        <v>60</v>
      </c>
      <c r="D23" s="12" t="s">
        <v>30</v>
      </c>
      <c r="E23" s="12">
        <v>12</v>
      </c>
      <c r="F23" s="21">
        <v>35</v>
      </c>
      <c r="G23" s="12">
        <v>420</v>
      </c>
      <c r="H23" s="12" t="str">
        <f>_xlfn.DISPIMG("ID_6AE968C31B3D406081B796E90DC7C60C",1)</f>
        <v>=DISPIMG("ID_6AE968C31B3D406081B796E90DC7C60C",1)</v>
      </c>
      <c r="I23" s="12"/>
    </row>
    <row r="24" s="2" customFormat="1" ht="53.6" spans="1:9">
      <c r="A24" s="9">
        <v>22</v>
      </c>
      <c r="B24" s="18" t="s">
        <v>61</v>
      </c>
      <c r="C24" s="19" t="s">
        <v>62</v>
      </c>
      <c r="D24" s="12" t="s">
        <v>30</v>
      </c>
      <c r="E24" s="12">
        <v>10</v>
      </c>
      <c r="F24" s="21">
        <v>45</v>
      </c>
      <c r="G24" s="16">
        <v>450</v>
      </c>
      <c r="H24" s="12" t="str">
        <f>_xlfn.DISPIMG("ID_4F640D2E612E4872B6E1113DD8BFD194",1)</f>
        <v>=DISPIMG("ID_4F640D2E612E4872B6E1113DD8BFD194",1)</v>
      </c>
      <c r="I24" s="12"/>
    </row>
    <row r="25" s="2" customFormat="1" ht="53.15" spans="1:9">
      <c r="A25" s="9">
        <v>23</v>
      </c>
      <c r="B25" s="12" t="s">
        <v>63</v>
      </c>
      <c r="C25" s="20" t="s">
        <v>64</v>
      </c>
      <c r="D25" s="12" t="s">
        <v>30</v>
      </c>
      <c r="E25" s="12">
        <v>20</v>
      </c>
      <c r="F25" s="21">
        <v>40</v>
      </c>
      <c r="G25" s="12">
        <v>800</v>
      </c>
      <c r="H25" s="12" t="str">
        <f>_xlfn.DISPIMG("ID_5EB26E457AAD462FA1BD488778AB9342",1)</f>
        <v>=DISPIMG("ID_5EB26E457AAD462FA1BD488778AB9342",1)</v>
      </c>
      <c r="I25" s="12"/>
    </row>
    <row r="26" s="2" customFormat="1" ht="54.1" spans="1:9">
      <c r="A26" s="9">
        <v>24</v>
      </c>
      <c r="B26" s="12" t="s">
        <v>65</v>
      </c>
      <c r="C26" s="20" t="s">
        <v>66</v>
      </c>
      <c r="D26" s="12" t="s">
        <v>30</v>
      </c>
      <c r="E26" s="12">
        <v>2</v>
      </c>
      <c r="F26" s="12">
        <v>240</v>
      </c>
      <c r="G26" s="16">
        <v>480</v>
      </c>
      <c r="H26" s="12" t="str">
        <f>_xlfn.DISPIMG("ID_4575E55B5EB1412EA233CE07D1F30F72",1)</f>
        <v>=DISPIMG("ID_4575E55B5EB1412EA233CE07D1F30F72",1)</v>
      </c>
      <c r="I26" s="12"/>
    </row>
    <row r="27" s="2" customFormat="1" ht="37.4" spans="1:9">
      <c r="A27" s="9">
        <v>25</v>
      </c>
      <c r="B27" s="12" t="s">
        <v>67</v>
      </c>
      <c r="C27" s="20" t="s">
        <v>68</v>
      </c>
      <c r="D27" s="12" t="s">
        <v>30</v>
      </c>
      <c r="E27" s="12">
        <v>1</v>
      </c>
      <c r="F27" s="12">
        <v>80</v>
      </c>
      <c r="G27" s="12">
        <v>80</v>
      </c>
      <c r="H27" s="12" t="str">
        <f>_xlfn.DISPIMG("ID_9B8C2C49730846E9AADB6EF7E0ACBABF",1)</f>
        <v>=DISPIMG("ID_9B8C2C49730846E9AADB6EF7E0ACBABF",1)</v>
      </c>
      <c r="I27" s="12"/>
    </row>
    <row r="28" s="2" customFormat="1" ht="51.15" spans="1:9">
      <c r="A28" s="9">
        <v>26</v>
      </c>
      <c r="B28" s="9" t="s">
        <v>69</v>
      </c>
      <c r="C28" s="10" t="s">
        <v>70</v>
      </c>
      <c r="D28" s="9" t="s">
        <v>30</v>
      </c>
      <c r="E28" s="9">
        <v>10</v>
      </c>
      <c r="F28" s="9">
        <v>15</v>
      </c>
      <c r="G28" s="16">
        <v>150</v>
      </c>
      <c r="H28" s="12" t="str">
        <f>_xlfn.DISPIMG("ID_3062AAA49A0541578E300EF09C539FA3",1)</f>
        <v>=DISPIMG("ID_3062AAA49A0541578E300EF09C539FA3",1)</v>
      </c>
      <c r="I28" s="12"/>
    </row>
    <row r="29" s="2" customFormat="1" ht="67" spans="1:9">
      <c r="A29" s="9">
        <v>27</v>
      </c>
      <c r="B29" s="9" t="s">
        <v>71</v>
      </c>
      <c r="C29" s="10" t="s">
        <v>72</v>
      </c>
      <c r="D29" s="9" t="s">
        <v>73</v>
      </c>
      <c r="E29" s="9">
        <v>20</v>
      </c>
      <c r="F29" s="9">
        <v>20</v>
      </c>
      <c r="G29" s="12">
        <v>400</v>
      </c>
      <c r="H29" s="12" t="str">
        <f>_xlfn.DISPIMG("ID_37895A54D8904B05B215F68A13A9E5B8",1)</f>
        <v>=DISPIMG("ID_37895A54D8904B05B215F68A13A9E5B8",1)</v>
      </c>
      <c r="I29" s="12"/>
    </row>
    <row r="30" s="2" customFormat="1" ht="108.9" spans="1:9">
      <c r="A30" s="9">
        <v>28</v>
      </c>
      <c r="B30" s="9" t="s">
        <v>74</v>
      </c>
      <c r="C30" s="10" t="s">
        <v>75</v>
      </c>
      <c r="D30" s="9" t="s">
        <v>73</v>
      </c>
      <c r="E30" s="9">
        <v>20</v>
      </c>
      <c r="F30" s="9">
        <v>30</v>
      </c>
      <c r="G30" s="16">
        <v>600</v>
      </c>
      <c r="H30" s="12" t="str">
        <f>_xlfn.DISPIMG("ID_E53A1675AF614E59BC5FAF8CBC186FC2",1)</f>
        <v>=DISPIMG("ID_E53A1675AF614E59BC5FAF8CBC186FC2",1)</v>
      </c>
      <c r="I30" s="12"/>
    </row>
    <row r="31" s="2" customFormat="1" ht="52.35" spans="1:9">
      <c r="A31" s="9">
        <v>29</v>
      </c>
      <c r="B31" s="9" t="s">
        <v>76</v>
      </c>
      <c r="C31" s="10" t="s">
        <v>77</v>
      </c>
      <c r="D31" s="9" t="s">
        <v>73</v>
      </c>
      <c r="E31" s="9">
        <v>3</v>
      </c>
      <c r="F31" s="9">
        <v>30</v>
      </c>
      <c r="G31" s="12">
        <v>90</v>
      </c>
      <c r="H31" s="12" t="str">
        <f>_xlfn.DISPIMG("ID_E354435284274C76B52FED748AE5E0D3",1)</f>
        <v>=DISPIMG("ID_E354435284274C76B52FED748AE5E0D3",1)</v>
      </c>
      <c r="I31" s="12"/>
    </row>
    <row r="32" s="3" customFormat="1" ht="38.4" spans="1:9">
      <c r="A32" s="9">
        <v>30</v>
      </c>
      <c r="B32" s="9" t="s">
        <v>78</v>
      </c>
      <c r="C32" s="10" t="s">
        <v>79</v>
      </c>
      <c r="D32" s="12" t="s">
        <v>30</v>
      </c>
      <c r="E32" s="12">
        <v>6</v>
      </c>
      <c r="F32" s="12">
        <v>120</v>
      </c>
      <c r="G32" s="16">
        <v>720</v>
      </c>
      <c r="H32" s="26" t="str">
        <f>_xlfn.DISPIMG("ID_21E67DFFEB8C4B1F9A8E5BE36A61D8BD",1)</f>
        <v>=DISPIMG("ID_21E67DFFEB8C4B1F9A8E5BE36A61D8BD",1)</v>
      </c>
      <c r="I32" s="26"/>
    </row>
    <row r="33" s="3" customFormat="1" ht="156.75" spans="1:9">
      <c r="A33" s="9">
        <v>31</v>
      </c>
      <c r="B33" s="9" t="s">
        <v>80</v>
      </c>
      <c r="C33" s="27" t="s">
        <v>81</v>
      </c>
      <c r="D33" s="9" t="s">
        <v>30</v>
      </c>
      <c r="E33" s="9">
        <v>4</v>
      </c>
      <c r="F33" s="9">
        <v>200</v>
      </c>
      <c r="G33" s="9">
        <v>800</v>
      </c>
      <c r="H33" s="28" t="str">
        <f>_xlfn.DISPIMG("ID_CA9424944C7E4D878401EEED35B01E61",1)</f>
        <v>=DISPIMG("ID_CA9424944C7E4D878401EEED35B01E61",1)</v>
      </c>
      <c r="I33" s="31"/>
    </row>
    <row r="34" s="2" customFormat="1" ht="53.65" spans="1:9">
      <c r="A34" s="9">
        <v>32</v>
      </c>
      <c r="B34" s="9" t="s">
        <v>82</v>
      </c>
      <c r="C34" s="10" t="s">
        <v>83</v>
      </c>
      <c r="D34" s="9" t="s">
        <v>30</v>
      </c>
      <c r="E34" s="9">
        <v>50</v>
      </c>
      <c r="F34" s="9">
        <v>25</v>
      </c>
      <c r="G34" s="16">
        <v>1250</v>
      </c>
      <c r="H34" s="9" t="str">
        <f>_xlfn.DISPIMG("ID_4747AF01323D4026B865845A70163AC9",1)</f>
        <v>=DISPIMG("ID_4747AF01323D4026B865845A70163AC9",1)</v>
      </c>
      <c r="I34" s="9"/>
    </row>
    <row r="35" s="2" customFormat="1" ht="57.3" spans="1:9">
      <c r="A35" s="9">
        <v>33</v>
      </c>
      <c r="B35" s="9" t="s">
        <v>84</v>
      </c>
      <c r="C35" s="10" t="s">
        <v>85</v>
      </c>
      <c r="D35" s="9" t="s">
        <v>53</v>
      </c>
      <c r="E35" s="9">
        <v>100</v>
      </c>
      <c r="F35" s="9">
        <v>3</v>
      </c>
      <c r="G35" s="12">
        <v>300</v>
      </c>
      <c r="H35" s="9" t="str">
        <f>_xlfn.DISPIMG("ID_3C6ABBDCECD0486BBC4C748094719D8B",1)</f>
        <v>=DISPIMG("ID_3C6ABBDCECD0486BBC4C748094719D8B",1)</v>
      </c>
      <c r="I35" s="9"/>
    </row>
    <row r="36" s="2" customFormat="1" ht="54.25" spans="1:9">
      <c r="A36" s="9">
        <v>34</v>
      </c>
      <c r="B36" s="9" t="s">
        <v>86</v>
      </c>
      <c r="C36" s="10" t="s">
        <v>87</v>
      </c>
      <c r="D36" s="9" t="s">
        <v>88</v>
      </c>
      <c r="E36" s="9">
        <v>50</v>
      </c>
      <c r="F36" s="9">
        <v>25</v>
      </c>
      <c r="G36" s="16">
        <v>1250</v>
      </c>
      <c r="H36" s="9" t="str">
        <f>_xlfn.DISPIMG("ID_F5F8624942684C098B8EE5F2CCB2446D",1)</f>
        <v>=DISPIMG("ID_F5F8624942684C098B8EE5F2CCB2446D",1)</v>
      </c>
      <c r="I36" s="9"/>
    </row>
    <row r="37" s="1" customFormat="1" ht="39.9" spans="1:16384">
      <c r="A37" s="9">
        <v>35</v>
      </c>
      <c r="B37" s="29" t="s">
        <v>89</v>
      </c>
      <c r="C37" s="30" t="s">
        <v>90</v>
      </c>
      <c r="D37" s="29" t="s">
        <v>30</v>
      </c>
      <c r="E37" s="29">
        <v>1</v>
      </c>
      <c r="F37" s="29">
        <v>200</v>
      </c>
      <c r="G37" s="9">
        <v>200</v>
      </c>
      <c r="H37" s="29" t="str">
        <f>_xlfn.DISPIMG("ID_E03EB73896164B00A04104C9D95E85BD",1)</f>
        <v>=DISPIMG("ID_E03EB73896164B00A04104C9D95E85BD",1)</v>
      </c>
      <c r="I37" s="9"/>
      <c r="XFD37" s="32"/>
    </row>
    <row r="38" ht="141.65" spans="1:9">
      <c r="A38" s="9">
        <v>36</v>
      </c>
      <c r="B38" s="29" t="s">
        <v>91</v>
      </c>
      <c r="C38" s="30" t="s">
        <v>92</v>
      </c>
      <c r="D38" s="29" t="s">
        <v>30</v>
      </c>
      <c r="E38" s="29">
        <v>3</v>
      </c>
      <c r="F38" s="29">
        <v>65</v>
      </c>
      <c r="G38" s="29">
        <f>F38*E38</f>
        <v>195</v>
      </c>
      <c r="H38" s="29" t="str">
        <f>_xlfn.DISPIMG("ID_098B453926F4420B854AB3BB2CBFBE9F",1)</f>
        <v>=DISPIMG("ID_098B453926F4420B854AB3BB2CBFBE9F",1)</v>
      </c>
      <c r="I38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2025-08-04T08:55:18Z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22DFE54C642F4A0090B637BB2FF5663C_12</vt:lpwstr>
  </property>
</Properties>
</file>